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2035" windowHeight="115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E182" i="1"/>
  <c r="E181"/>
  <c r="E180"/>
  <c r="E174"/>
  <c r="E173"/>
  <c r="E172"/>
  <c r="C202" l="1"/>
  <c r="D201"/>
  <c r="F201" s="1"/>
  <c r="E202"/>
  <c r="F199"/>
  <c r="D199"/>
  <c r="C182"/>
  <c r="C181"/>
  <c r="C183" s="1"/>
  <c r="C174"/>
  <c r="C173"/>
  <c r="C175"/>
  <c r="E126"/>
  <c r="E108"/>
  <c r="E106"/>
  <c r="E100"/>
  <c r="E98"/>
  <c r="C33"/>
  <c r="C32"/>
  <c r="C31"/>
  <c r="C25"/>
  <c r="C24"/>
  <c r="C23"/>
  <c r="C108"/>
  <c r="C107"/>
  <c r="C106"/>
  <c r="C100"/>
  <c r="C99"/>
  <c r="C98"/>
  <c r="E183" l="1"/>
  <c r="E175"/>
  <c r="C203"/>
  <c r="C26"/>
  <c r="C101"/>
  <c r="C109"/>
  <c r="E99"/>
  <c r="E101" s="1"/>
  <c r="E203" l="1"/>
  <c r="E107"/>
  <c r="E109" s="1"/>
  <c r="E128" l="1"/>
  <c r="C128"/>
  <c r="C129" s="1"/>
  <c r="D127"/>
  <c r="F127" s="1"/>
  <c r="D125"/>
  <c r="E53"/>
  <c r="C53"/>
  <c r="B53"/>
  <c r="D52"/>
  <c r="F52" s="1"/>
  <c r="D51"/>
  <c r="F51" s="1"/>
  <c r="B126" s="1"/>
  <c r="B128" s="1"/>
  <c r="D50"/>
  <c r="F50" s="1"/>
  <c r="E34"/>
  <c r="C34"/>
  <c r="B34"/>
  <c r="D33"/>
  <c r="F33" s="1"/>
  <c r="B108" s="1"/>
  <c r="D108" s="1"/>
  <c r="F108" s="1"/>
  <c r="B182" s="1"/>
  <c r="D182" s="1"/>
  <c r="F182" s="1"/>
  <c r="D32"/>
  <c r="F32" s="1"/>
  <c r="B107" s="1"/>
  <c r="D107" s="1"/>
  <c r="F107" s="1"/>
  <c r="B181" s="1"/>
  <c r="D181" s="1"/>
  <c r="F181" s="1"/>
  <c r="D31"/>
  <c r="E26"/>
  <c r="E54" s="1"/>
  <c r="B26"/>
  <c r="D25"/>
  <c r="F25" s="1"/>
  <c r="B100" s="1"/>
  <c r="D100" s="1"/>
  <c r="F100" s="1"/>
  <c r="B174" s="1"/>
  <c r="D174" s="1"/>
  <c r="F174" s="1"/>
  <c r="D24"/>
  <c r="F24" s="1"/>
  <c r="B99" s="1"/>
  <c r="D99" s="1"/>
  <c r="F99" s="1"/>
  <c r="B173" s="1"/>
  <c r="D173" s="1"/>
  <c r="F173" s="1"/>
  <c r="D23"/>
  <c r="B54" l="1"/>
  <c r="D126"/>
  <c r="F126" s="1"/>
  <c r="B200" s="1"/>
  <c r="E129"/>
  <c r="C54"/>
  <c r="F125"/>
  <c r="D34"/>
  <c r="D26"/>
  <c r="F23"/>
  <c r="F31"/>
  <c r="F53"/>
  <c r="D53"/>
  <c r="B202" l="1"/>
  <c r="D200"/>
  <c r="F128"/>
  <c r="D128"/>
  <c r="F34"/>
  <c r="B106"/>
  <c r="D54"/>
  <c r="F26"/>
  <c r="B98"/>
  <c r="F200" l="1"/>
  <c r="F202" s="1"/>
  <c r="D202"/>
  <c r="D106"/>
  <c r="D109" s="1"/>
  <c r="B109"/>
  <c r="F54"/>
  <c r="D98"/>
  <c r="D101" s="1"/>
  <c r="B101"/>
  <c r="B129" l="1"/>
  <c r="F106"/>
  <c r="F98"/>
  <c r="F109" l="1"/>
  <c r="B180"/>
  <c r="F101"/>
  <c r="F129" s="1"/>
  <c r="B172"/>
  <c r="D129"/>
  <c r="D180" l="1"/>
  <c r="B183"/>
  <c r="D172"/>
  <c r="B175"/>
  <c r="B203" s="1"/>
  <c r="D183" l="1"/>
  <c r="F180"/>
  <c r="F183" s="1"/>
  <c r="D175"/>
  <c r="F172"/>
  <c r="F175" s="1"/>
  <c r="D203" l="1"/>
  <c r="F203"/>
</calcChain>
</file>

<file path=xl/sharedStrings.xml><?xml version="1.0" encoding="utf-8"?>
<sst xmlns="http://schemas.openxmlformats.org/spreadsheetml/2006/main" count="142" uniqueCount="38">
  <si>
    <t>FINANCIAL REPORT OF OPERATION</t>
  </si>
  <si>
    <t>For the Quarter Ending March 31, 2012</t>
  </si>
  <si>
    <t>Department:  Department of Social Welfare and Development</t>
  </si>
  <si>
    <t>Agency          :  National Council on Disability Affairs</t>
  </si>
  <si>
    <t>Fund              : 101</t>
  </si>
  <si>
    <t>Available Allotment</t>
  </si>
  <si>
    <t>This Quarter               (3)</t>
  </si>
  <si>
    <t xml:space="preserve">Balance Previous Quarter                       (2) </t>
  </si>
  <si>
    <t>Total                            (4= (2)+ (3)</t>
  </si>
  <si>
    <t>Obligations Incurred This Quarter                        (5)</t>
  </si>
  <si>
    <t>Unobligated Balance of Allotment                  (6) = (4) - (5)</t>
  </si>
  <si>
    <t>Remarks                                           (7)</t>
  </si>
  <si>
    <t>Program/Activity/Project                                                   Allotment Class                                                                                                     (1)</t>
  </si>
  <si>
    <t>In Pesos</t>
  </si>
  <si>
    <t>Current year Budget</t>
  </si>
  <si>
    <t>Programs:</t>
  </si>
  <si>
    <t xml:space="preserve">         Personal Services</t>
  </si>
  <si>
    <t xml:space="preserve">         Maintenance and Other Operating Expenses</t>
  </si>
  <si>
    <t xml:space="preserve">         Capital Outlay</t>
  </si>
  <si>
    <t xml:space="preserve">               Sub-Total</t>
  </si>
  <si>
    <t xml:space="preserve">     II - Operations</t>
  </si>
  <si>
    <t xml:space="preserve">      I - General Administration and Support Services</t>
  </si>
  <si>
    <t>Prior years Budget</t>
  </si>
  <si>
    <t>Continuing Appropriation:</t>
  </si>
  <si>
    <t>GRAND TOTALS</t>
  </si>
  <si>
    <t>Certified Correct:</t>
  </si>
  <si>
    <t>JOSUE O. PLACINO, JR.</t>
  </si>
  <si>
    <t>Budget Officer III</t>
  </si>
  <si>
    <t>Submitted by:</t>
  </si>
  <si>
    <t xml:space="preserve"> ALICIA R. BALA</t>
  </si>
  <si>
    <t>Undersecretary, DSWD</t>
  </si>
  <si>
    <t>Officer-in-Charge, NCDA</t>
  </si>
  <si>
    <t>For the Quarter Ending June 30, 2012</t>
  </si>
  <si>
    <t xml:space="preserve"> MATEO A. LEE, JR.</t>
  </si>
  <si>
    <t>Deputy Exeutive Director</t>
  </si>
  <si>
    <t>For the Quarter Ending September 30, 2012</t>
  </si>
  <si>
    <t>Acting Executive Director III</t>
  </si>
  <si>
    <t xml:space="preserve">     CARMEN R. ZUBIAGA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</si>
</sst>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11" xfId="1" applyFont="1" applyBorder="1"/>
    <xf numFmtId="43" fontId="0" fillId="0" borderId="12" xfId="1" applyFont="1" applyBorder="1"/>
    <xf numFmtId="43" fontId="0" fillId="0" borderId="1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5" xfId="0" applyFont="1" applyBorder="1"/>
    <xf numFmtId="43" fontId="0" fillId="0" borderId="0" xfId="1" applyFont="1" applyBorder="1"/>
    <xf numFmtId="43" fontId="0" fillId="0" borderId="6" xfId="1" applyFont="1" applyBorder="1"/>
    <xf numFmtId="0" fontId="0" fillId="0" borderId="7" xfId="0" applyBorder="1"/>
    <xf numFmtId="43" fontId="0" fillId="0" borderId="8" xfId="1" applyFont="1" applyBorder="1"/>
    <xf numFmtId="43" fontId="0" fillId="0" borderId="9" xfId="1" applyFont="1" applyBorder="1"/>
    <xf numFmtId="0" fontId="0" fillId="0" borderId="13" xfId="0" applyBorder="1"/>
    <xf numFmtId="0" fontId="0" fillId="0" borderId="14" xfId="0" applyBorder="1"/>
    <xf numFmtId="43" fontId="0" fillId="0" borderId="14" xfId="1" applyFont="1" applyBorder="1"/>
    <xf numFmtId="43" fontId="0" fillId="0" borderId="15" xfId="1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0" fillId="0" borderId="15" xfId="0" applyBorder="1"/>
    <xf numFmtId="43" fontId="2" fillId="0" borderId="0" xfId="1" applyFont="1"/>
    <xf numFmtId="43" fontId="2" fillId="0" borderId="1" xfId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JO/Desktop/jojo%202012/budget%20program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JO/Desktop/jojo%202012/Admin.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-SARO"/>
      <sheetName val="data_PS"/>
      <sheetName val="data_MOOE"/>
      <sheetName val="data_CO"/>
      <sheetName val="SAOB"/>
      <sheetName val="object codes"/>
      <sheetName val="data_MOOE (CA)"/>
      <sheetName val="data_CO (CA)"/>
      <sheetName val="Sheet1"/>
      <sheetName val="Sheet2"/>
    </sheetNames>
    <sheetDataSet>
      <sheetData sheetId="0">
        <row r="11">
          <cell r="D11">
            <v>10034000</v>
          </cell>
          <cell r="E11">
            <v>8167000</v>
          </cell>
          <cell r="F11">
            <v>4928000</v>
          </cell>
          <cell r="G11">
            <v>4972000</v>
          </cell>
          <cell r="H11">
            <v>300000</v>
          </cell>
          <cell r="I11">
            <v>1365000</v>
          </cell>
        </row>
        <row r="12">
          <cell r="D12">
            <v>885000</v>
          </cell>
          <cell r="E12">
            <v>769000</v>
          </cell>
        </row>
        <row r="13">
          <cell r="D13">
            <v>898000</v>
          </cell>
          <cell r="E13">
            <v>817000</v>
          </cell>
        </row>
        <row r="14">
          <cell r="D14">
            <v>100000</v>
          </cell>
          <cell r="E14">
            <v>90000</v>
          </cell>
        </row>
      </sheetData>
      <sheetData sheetId="1"/>
      <sheetData sheetId="2"/>
      <sheetData sheetId="3"/>
      <sheetData sheetId="4">
        <row r="12">
          <cell r="D12">
            <v>11908645.34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us of Funds  (12)"/>
      <sheetName val="Status of Funds  (11)"/>
      <sheetName val="Status of Funds  (10)"/>
      <sheetName val="Status of Funds  (9)"/>
      <sheetName val="Status of Funds  (8)"/>
      <sheetName val="Status of Funds  (7)"/>
      <sheetName val="Status of Funds  (6)"/>
      <sheetName val="Status of Funds  (5)"/>
      <sheetName val="Status of Funds  (4)"/>
      <sheetName val="Status of Funds  (3)"/>
      <sheetName val="Status of Funds  (2)"/>
      <sheetName val="Status of Funds "/>
      <sheetName val="PS DECEMBER 2012 (12)"/>
      <sheetName val="PS NOVEMBER 2012 (11)"/>
      <sheetName val="PS OCTOBER 2012 (10)"/>
      <sheetName val="PS SEPTEMBER 2012 (9)"/>
      <sheetName val="PS AUGUST 2012 (8)"/>
      <sheetName val="PS JULY 2012 (7)"/>
      <sheetName val="PS JUNE 2012 (6)"/>
      <sheetName val="PS  MAY 2012 (5)"/>
      <sheetName val="PS APRIL. 2012 (4)"/>
      <sheetName val="PS MARCH. 2012 (3)"/>
      <sheetName val="PS FEB. 2012 (2)"/>
      <sheetName val="PS JAN. 2012"/>
      <sheetName val="MOOE DECEMBER 2012 (12)"/>
      <sheetName val="MOOE NOVEMBER 2012 (11)"/>
      <sheetName val="CO October 2012  (5)"/>
      <sheetName val="MOOE OCTOBER 2012 (10)"/>
      <sheetName val="CO September 2012  (4)"/>
      <sheetName val="MOOE SEPTEMBER 2012 (9)"/>
      <sheetName val="CO August 2012  (3)"/>
      <sheetName val="MOOE AUGUST 2012 (8)"/>
      <sheetName val="MOOE JULY 2012 (7)"/>
      <sheetName val="CO JUNE 2012  (2)"/>
      <sheetName val="Coninuing Appro June"/>
      <sheetName val="MOOE JUNE 2012 (6)"/>
      <sheetName val="CO MAY 2012"/>
      <sheetName val="MOOE MAY 2012 (5)"/>
      <sheetName val="CO APRIL. 2012 "/>
      <sheetName val="MOOE APRIL. 2012 (4)"/>
      <sheetName val="MOOE MARCH. 2012 (CA)"/>
      <sheetName val="MOOE MARCH. 2012 (3)"/>
      <sheetName val="MOOE FEB. 2012 (2)"/>
      <sheetName val="MOOE JAN. 2012"/>
      <sheetName val="CO JAN 2012"/>
      <sheetName val="SAOB DBM JAN. 2012"/>
      <sheetName val="SAOB DBM FEB. 2012 (2)"/>
      <sheetName val="SAOB DBM MARCH 2012 (3)"/>
      <sheetName val="SAOB DBM APRIL 2012 (4)"/>
      <sheetName val="SAOB DBM MAY 2012 (5)"/>
      <sheetName val="SAOB DBM JUNE 2011 (6)"/>
      <sheetName val="SAOB DBM JULY 2012 (7)"/>
      <sheetName val="SAOB DBM AUGUST 2012 (8)"/>
      <sheetName val="SAOB DBM SEPTEMBER 2012 (9)"/>
      <sheetName val="SAOB DBM OCTOBER 2012 (10)"/>
      <sheetName val="SAOB DBM NOVEMBER 2012 (11)"/>
      <sheetName val="SAOB DBM DECEMBER 2012 (12)"/>
      <sheetName val="Sheet5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4">
          <cell r="D44">
            <v>963397.16000000015</v>
          </cell>
          <cell r="E44">
            <v>892535.28999999992</v>
          </cell>
        </row>
      </sheetData>
      <sheetData sheetId="19">
        <row r="37">
          <cell r="D37">
            <v>1007823.11</v>
          </cell>
          <cell r="E37">
            <v>947058.73</v>
          </cell>
        </row>
      </sheetData>
      <sheetData sheetId="20">
        <row r="38">
          <cell r="D38">
            <v>1319618.77</v>
          </cell>
          <cell r="E38">
            <v>1212894.6300000001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8">
          <cell r="F28">
            <v>35785</v>
          </cell>
        </row>
      </sheetData>
      <sheetData sheetId="34">
        <row r="28">
          <cell r="F28">
            <v>22000</v>
          </cell>
        </row>
      </sheetData>
      <sheetData sheetId="35">
        <row r="125">
          <cell r="D125">
            <v>239190.18</v>
          </cell>
          <cell r="E125">
            <v>393186.14</v>
          </cell>
        </row>
      </sheetData>
      <sheetData sheetId="36">
        <row r="25">
          <cell r="D25">
            <v>24200</v>
          </cell>
          <cell r="F25">
            <v>692280</v>
          </cell>
        </row>
      </sheetData>
      <sheetData sheetId="37">
        <row r="127">
          <cell r="D127">
            <v>535732.39999999991</v>
          </cell>
          <cell r="E127">
            <v>159255.01</v>
          </cell>
        </row>
      </sheetData>
      <sheetData sheetId="38">
        <row r="124">
          <cell r="D124">
            <v>32290</v>
          </cell>
        </row>
      </sheetData>
      <sheetData sheetId="39">
        <row r="127">
          <cell r="D127">
            <v>523856.81999999995</v>
          </cell>
          <cell r="E127">
            <v>181069.22999999998</v>
          </cell>
        </row>
      </sheetData>
      <sheetData sheetId="40">
        <row r="13">
          <cell r="D13">
            <v>9856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7">
          <cell r="C17">
            <v>1078651.01</v>
          </cell>
        </row>
        <row r="40">
          <cell r="C40">
            <v>324030.01</v>
          </cell>
        </row>
        <row r="64">
          <cell r="C64">
            <v>929619.16</v>
          </cell>
        </row>
        <row r="90">
          <cell r="C90">
            <v>615814.56000000006</v>
          </cell>
        </row>
        <row r="124">
          <cell r="C124">
            <v>0</v>
          </cell>
        </row>
      </sheetData>
      <sheetData sheetId="52">
        <row r="17">
          <cell r="C17">
            <v>1044014.9700000001</v>
          </cell>
        </row>
        <row r="39">
          <cell r="C39">
            <v>671329.21</v>
          </cell>
        </row>
        <row r="59">
          <cell r="C59">
            <v>55000</v>
          </cell>
        </row>
        <row r="63">
          <cell r="C63">
            <v>936256.89</v>
          </cell>
        </row>
        <row r="90">
          <cell r="C90">
            <v>166069.19</v>
          </cell>
        </row>
        <row r="125">
          <cell r="C125">
            <v>169065</v>
          </cell>
        </row>
      </sheetData>
      <sheetData sheetId="53">
        <row r="17">
          <cell r="C17">
            <v>1002564.4700000001</v>
          </cell>
        </row>
        <row r="41">
          <cell r="C41">
            <v>310403.29000000004</v>
          </cell>
        </row>
        <row r="60">
          <cell r="C60">
            <v>92194</v>
          </cell>
        </row>
        <row r="64">
          <cell r="C64">
            <v>931786.5</v>
          </cell>
        </row>
        <row r="90">
          <cell r="C90">
            <v>538606.88</v>
          </cell>
        </row>
        <row r="128">
          <cell r="C128">
            <v>17350</v>
          </cell>
        </row>
      </sheetData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topLeftCell="A101" workbookViewId="0">
      <selection activeCell="E183" sqref="E183"/>
    </sheetView>
  </sheetViews>
  <sheetFormatPr defaultRowHeight="15"/>
  <cols>
    <col min="1" max="1" width="45.42578125" customWidth="1"/>
    <col min="2" max="6" width="15.7109375" customWidth="1"/>
    <col min="7" max="7" width="24.5703125" customWidth="1"/>
  </cols>
  <sheetData>
    <row r="1" spans="1:7">
      <c r="A1" s="41" t="s">
        <v>0</v>
      </c>
      <c r="B1" s="41"/>
      <c r="C1" s="41"/>
      <c r="D1" s="41"/>
      <c r="E1" s="41"/>
      <c r="F1" s="41"/>
      <c r="G1" s="41"/>
    </row>
    <row r="2" spans="1:7">
      <c r="A2" s="41" t="s">
        <v>1</v>
      </c>
      <c r="B2" s="41"/>
      <c r="C2" s="41"/>
      <c r="D2" s="41"/>
      <c r="E2" s="41"/>
      <c r="F2" s="41"/>
      <c r="G2" s="41"/>
    </row>
    <row r="3" spans="1:7">
      <c r="A3" s="42" t="s">
        <v>13</v>
      </c>
      <c r="B3" s="42"/>
      <c r="C3" s="42"/>
      <c r="D3" s="42"/>
      <c r="E3" s="42"/>
      <c r="F3" s="42"/>
      <c r="G3" s="42"/>
    </row>
    <row r="5" spans="1:7">
      <c r="A5" s="1" t="s">
        <v>2</v>
      </c>
    </row>
    <row r="6" spans="1:7">
      <c r="A6" s="1" t="s">
        <v>3</v>
      </c>
    </row>
    <row r="7" spans="1:7">
      <c r="A7" s="1" t="s">
        <v>4</v>
      </c>
    </row>
    <row r="10" spans="1:7" ht="15.75" thickBot="1"/>
    <row r="11" spans="1:7" ht="15" customHeight="1" thickBot="1">
      <c r="A11" s="27" t="s">
        <v>12</v>
      </c>
      <c r="B11" s="30" t="s">
        <v>5</v>
      </c>
      <c r="C11" s="31"/>
      <c r="D11" s="32"/>
      <c r="E11" s="33" t="s">
        <v>9</v>
      </c>
      <c r="F11" s="36" t="s">
        <v>10</v>
      </c>
      <c r="G11" s="33" t="s">
        <v>11</v>
      </c>
    </row>
    <row r="12" spans="1:7" ht="15" customHeight="1">
      <c r="A12" s="28"/>
      <c r="B12" s="33" t="s">
        <v>7</v>
      </c>
      <c r="C12" s="27" t="s">
        <v>6</v>
      </c>
      <c r="D12" s="33" t="s">
        <v>8</v>
      </c>
      <c r="E12" s="34"/>
      <c r="F12" s="37"/>
      <c r="G12" s="39"/>
    </row>
    <row r="13" spans="1:7">
      <c r="A13" s="28"/>
      <c r="B13" s="39"/>
      <c r="C13" s="28"/>
      <c r="D13" s="39"/>
      <c r="E13" s="34"/>
      <c r="F13" s="37"/>
      <c r="G13" s="39"/>
    </row>
    <row r="14" spans="1:7">
      <c r="A14" s="28"/>
      <c r="B14" s="39"/>
      <c r="C14" s="28"/>
      <c r="D14" s="39"/>
      <c r="E14" s="34"/>
      <c r="F14" s="37"/>
      <c r="G14" s="39"/>
    </row>
    <row r="15" spans="1:7" ht="15.75" thickBot="1">
      <c r="A15" s="29"/>
      <c r="B15" s="40"/>
      <c r="C15" s="29"/>
      <c r="D15" s="40"/>
      <c r="E15" s="35"/>
      <c r="F15" s="38"/>
      <c r="G15" s="40"/>
    </row>
    <row r="16" spans="1:7">
      <c r="A16" s="6"/>
      <c r="B16" s="18"/>
      <c r="C16" s="7"/>
      <c r="D16" s="18"/>
      <c r="E16" s="7"/>
      <c r="F16" s="18"/>
      <c r="G16" s="8"/>
    </row>
    <row r="17" spans="1:7">
      <c r="A17" s="9" t="s">
        <v>14</v>
      </c>
      <c r="B17" s="19"/>
      <c r="C17" s="10"/>
      <c r="D17" s="19"/>
      <c r="E17" s="10"/>
      <c r="F17" s="19"/>
      <c r="G17" s="11"/>
    </row>
    <row r="18" spans="1:7">
      <c r="A18" s="9"/>
      <c r="B18" s="19"/>
      <c r="C18" s="10"/>
      <c r="D18" s="19"/>
      <c r="E18" s="10"/>
      <c r="F18" s="19"/>
      <c r="G18" s="11"/>
    </row>
    <row r="19" spans="1:7">
      <c r="A19" s="12" t="s">
        <v>15</v>
      </c>
      <c r="B19" s="19"/>
      <c r="C19" s="10"/>
      <c r="D19" s="19"/>
      <c r="E19" s="10"/>
      <c r="F19" s="19"/>
      <c r="G19" s="11"/>
    </row>
    <row r="20" spans="1:7">
      <c r="A20" s="9"/>
      <c r="B20" s="19"/>
      <c r="C20" s="10"/>
      <c r="D20" s="19"/>
      <c r="E20" s="10"/>
      <c r="F20" s="19"/>
      <c r="G20" s="11"/>
    </row>
    <row r="21" spans="1:7">
      <c r="A21" s="12" t="s">
        <v>21</v>
      </c>
      <c r="B21" s="19"/>
      <c r="C21" s="10"/>
      <c r="D21" s="19"/>
      <c r="E21" s="10"/>
      <c r="F21" s="19"/>
      <c r="G21" s="11"/>
    </row>
    <row r="22" spans="1:7">
      <c r="A22" s="9"/>
      <c r="B22" s="19"/>
      <c r="C22" s="10"/>
      <c r="D22" s="19"/>
      <c r="E22" s="10"/>
      <c r="F22" s="19"/>
      <c r="G22" s="11"/>
    </row>
    <row r="23" spans="1:7">
      <c r="A23" s="9" t="s">
        <v>16</v>
      </c>
      <c r="B23" s="20"/>
      <c r="C23" s="13">
        <f>+'[1]data-SARO'!$D$11+'[1]data-SARO'!$D$12</f>
        <v>10919000</v>
      </c>
      <c r="D23" s="20">
        <f>SUM(B23+C23)</f>
        <v>10919000</v>
      </c>
      <c r="E23" s="13">
        <v>3431946.27</v>
      </c>
      <c r="F23" s="20">
        <f>SUM(D23-E23)</f>
        <v>7487053.7300000004</v>
      </c>
      <c r="G23" s="14"/>
    </row>
    <row r="24" spans="1:7">
      <c r="A24" s="9" t="s">
        <v>17</v>
      </c>
      <c r="B24" s="20"/>
      <c r="C24" s="13">
        <f>+'[1]data-SARO'!$F$11</f>
        <v>4928000</v>
      </c>
      <c r="D24" s="20">
        <f t="shared" ref="D24:D25" si="0">SUM(B24+C24)</f>
        <v>4928000</v>
      </c>
      <c r="E24" s="13">
        <v>1126608.3400000001</v>
      </c>
      <c r="F24" s="20">
        <f t="shared" ref="F24:F25" si="1">SUM(D24-E24)</f>
        <v>3801391.66</v>
      </c>
      <c r="G24" s="14"/>
    </row>
    <row r="25" spans="1:7" ht="15.75" thickBot="1">
      <c r="A25" s="9" t="s">
        <v>18</v>
      </c>
      <c r="B25" s="20"/>
      <c r="C25" s="13">
        <f>+'[1]data-SARO'!$H$11</f>
        <v>300000</v>
      </c>
      <c r="D25" s="20">
        <f t="shared" si="0"/>
        <v>300000</v>
      </c>
      <c r="E25" s="13">
        <v>0</v>
      </c>
      <c r="F25" s="20">
        <f t="shared" si="1"/>
        <v>300000</v>
      </c>
      <c r="G25" s="14"/>
    </row>
    <row r="26" spans="1:7" ht="15.75" thickBot="1">
      <c r="A26" s="9" t="s">
        <v>19</v>
      </c>
      <c r="B26" s="5">
        <f>SUM(B23:B25)</f>
        <v>0</v>
      </c>
      <c r="C26" s="3">
        <f>SUM(C23:C25)</f>
        <v>16147000</v>
      </c>
      <c r="D26" s="5">
        <f t="shared" ref="D26:F26" si="2">SUM(D23:D25)</f>
        <v>16147000</v>
      </c>
      <c r="E26" s="3">
        <f t="shared" si="2"/>
        <v>4558554.6100000003</v>
      </c>
      <c r="F26" s="5">
        <f t="shared" si="2"/>
        <v>11588445.390000001</v>
      </c>
      <c r="G26" s="14"/>
    </row>
    <row r="27" spans="1:7">
      <c r="A27" s="9"/>
      <c r="B27" s="20"/>
      <c r="C27" s="13"/>
      <c r="D27" s="20"/>
      <c r="E27" s="13"/>
      <c r="F27" s="20"/>
      <c r="G27" s="14"/>
    </row>
    <row r="28" spans="1:7">
      <c r="A28" s="9"/>
      <c r="B28" s="20"/>
      <c r="C28" s="13"/>
      <c r="D28" s="20"/>
      <c r="E28" s="13"/>
      <c r="F28" s="20"/>
      <c r="G28" s="14"/>
    </row>
    <row r="29" spans="1:7">
      <c r="A29" s="12" t="s">
        <v>20</v>
      </c>
      <c r="B29" s="20"/>
      <c r="C29" s="13"/>
      <c r="D29" s="20"/>
      <c r="E29" s="13"/>
      <c r="F29" s="20"/>
      <c r="G29" s="14"/>
    </row>
    <row r="30" spans="1:7">
      <c r="A30" s="9"/>
      <c r="B30" s="20"/>
      <c r="C30" s="13"/>
      <c r="D30" s="20"/>
      <c r="E30" s="13"/>
      <c r="F30" s="20"/>
      <c r="G30" s="14"/>
    </row>
    <row r="31" spans="1:7">
      <c r="A31" s="9" t="s">
        <v>16</v>
      </c>
      <c r="B31" s="20"/>
      <c r="C31" s="13">
        <f>+'[1]data-SARO'!$E$11+'[1]data-SARO'!$E$12</f>
        <v>8936000</v>
      </c>
      <c r="D31" s="20">
        <f>SUM(B31+C31)</f>
        <v>8936000</v>
      </c>
      <c r="E31" s="13">
        <v>3174005.12</v>
      </c>
      <c r="F31" s="20">
        <f>SUM(D31-E31)</f>
        <v>5761994.8799999999</v>
      </c>
      <c r="G31" s="14"/>
    </row>
    <row r="32" spans="1:7">
      <c r="A32" s="9" t="s">
        <v>17</v>
      </c>
      <c r="B32" s="20"/>
      <c r="C32" s="13">
        <f>+'[1]data-SARO'!$G$11</f>
        <v>4972000</v>
      </c>
      <c r="D32" s="20">
        <f t="shared" ref="D32:D33" si="3">SUM(B32+C32)</f>
        <v>4972000</v>
      </c>
      <c r="E32" s="13">
        <v>753247.87</v>
      </c>
      <c r="F32" s="20">
        <f t="shared" ref="F32:F33" si="4">SUM(D32-E32)</f>
        <v>4218752.13</v>
      </c>
      <c r="G32" s="14"/>
    </row>
    <row r="33" spans="1:7" ht="15.75" thickBot="1">
      <c r="A33" s="9" t="s">
        <v>18</v>
      </c>
      <c r="B33" s="20"/>
      <c r="C33" s="13">
        <f>+'[1]data-SARO'!$I$11</f>
        <v>1365000</v>
      </c>
      <c r="D33" s="20">
        <f t="shared" si="3"/>
        <v>1365000</v>
      </c>
      <c r="E33" s="13">
        <v>0</v>
      </c>
      <c r="F33" s="20">
        <f t="shared" si="4"/>
        <v>1365000</v>
      </c>
      <c r="G33" s="14"/>
    </row>
    <row r="34" spans="1:7" ht="15.75" thickBot="1">
      <c r="A34" s="9" t="s">
        <v>19</v>
      </c>
      <c r="B34" s="5">
        <f>SUM(B31:B33)</f>
        <v>0</v>
      </c>
      <c r="C34" s="5">
        <f t="shared" ref="C34:F34" si="5">SUM(C31:C33)</f>
        <v>15273000</v>
      </c>
      <c r="D34" s="5">
        <f t="shared" si="5"/>
        <v>15273000</v>
      </c>
      <c r="E34" s="5">
        <f t="shared" si="5"/>
        <v>3927252.99</v>
      </c>
      <c r="F34" s="5">
        <f t="shared" si="5"/>
        <v>11345747.01</v>
      </c>
      <c r="G34" s="14"/>
    </row>
    <row r="35" spans="1:7" ht="15.75" thickBot="1">
      <c r="A35" s="15"/>
      <c r="B35" s="21"/>
      <c r="C35" s="16"/>
      <c r="D35" s="21"/>
      <c r="E35" s="16"/>
      <c r="F35" s="21"/>
      <c r="G35" s="17"/>
    </row>
    <row r="36" spans="1:7">
      <c r="B36" s="2"/>
      <c r="C36" s="2"/>
      <c r="D36" s="2"/>
      <c r="E36" s="2"/>
      <c r="F36" s="2"/>
      <c r="G36" s="2"/>
    </row>
    <row r="37" spans="1:7">
      <c r="B37" s="2"/>
      <c r="C37" s="2"/>
      <c r="D37" s="2"/>
      <c r="E37" s="2"/>
      <c r="F37" s="2"/>
      <c r="G37" s="2"/>
    </row>
    <row r="38" spans="1:7">
      <c r="B38" s="2"/>
      <c r="C38" s="2"/>
      <c r="D38" s="2"/>
      <c r="E38" s="2"/>
      <c r="F38" s="2"/>
      <c r="G38" s="2"/>
    </row>
    <row r="39" spans="1:7" ht="15.75" thickBot="1">
      <c r="B39" s="2"/>
      <c r="C39" s="2"/>
      <c r="D39" s="2"/>
      <c r="E39" s="2"/>
      <c r="F39" s="2"/>
      <c r="G39" s="2"/>
    </row>
    <row r="40" spans="1:7" ht="15.75" thickBot="1">
      <c r="A40" s="27" t="s">
        <v>12</v>
      </c>
      <c r="B40" s="30" t="s">
        <v>5</v>
      </c>
      <c r="C40" s="31"/>
      <c r="D40" s="32"/>
      <c r="E40" s="33" t="s">
        <v>9</v>
      </c>
      <c r="F40" s="36" t="s">
        <v>10</v>
      </c>
      <c r="G40" s="33" t="s">
        <v>11</v>
      </c>
    </row>
    <row r="41" spans="1:7">
      <c r="A41" s="28"/>
      <c r="B41" s="33" t="s">
        <v>7</v>
      </c>
      <c r="C41" s="27" t="s">
        <v>6</v>
      </c>
      <c r="D41" s="33" t="s">
        <v>8</v>
      </c>
      <c r="E41" s="34"/>
      <c r="F41" s="37"/>
      <c r="G41" s="39"/>
    </row>
    <row r="42" spans="1:7">
      <c r="A42" s="28"/>
      <c r="B42" s="39"/>
      <c r="C42" s="28"/>
      <c r="D42" s="39"/>
      <c r="E42" s="34"/>
      <c r="F42" s="37"/>
      <c r="G42" s="39"/>
    </row>
    <row r="43" spans="1:7">
      <c r="A43" s="28"/>
      <c r="B43" s="39"/>
      <c r="C43" s="28"/>
      <c r="D43" s="39"/>
      <c r="E43" s="34"/>
      <c r="F43" s="37"/>
      <c r="G43" s="39"/>
    </row>
    <row r="44" spans="1:7" ht="15.75" thickBot="1">
      <c r="A44" s="29"/>
      <c r="B44" s="40"/>
      <c r="C44" s="29"/>
      <c r="D44" s="40"/>
      <c r="E44" s="35"/>
      <c r="F44" s="38"/>
      <c r="G44" s="40"/>
    </row>
    <row r="45" spans="1:7">
      <c r="A45" s="18"/>
      <c r="B45" s="8"/>
      <c r="C45" s="7"/>
      <c r="D45" s="18"/>
      <c r="E45" s="7"/>
      <c r="F45" s="18"/>
      <c r="G45" s="8"/>
    </row>
    <row r="46" spans="1:7">
      <c r="A46" s="19" t="s">
        <v>22</v>
      </c>
      <c r="B46" s="11"/>
      <c r="C46" s="10"/>
      <c r="D46" s="19"/>
      <c r="E46" s="10"/>
      <c r="F46" s="19"/>
      <c r="G46" s="11"/>
    </row>
    <row r="47" spans="1:7">
      <c r="A47" s="19"/>
      <c r="B47" s="11"/>
      <c r="C47" s="10"/>
      <c r="D47" s="19"/>
      <c r="E47" s="10"/>
      <c r="F47" s="19"/>
      <c r="G47" s="11"/>
    </row>
    <row r="48" spans="1:7">
      <c r="A48" s="22" t="s">
        <v>23</v>
      </c>
      <c r="B48" s="11"/>
      <c r="C48" s="10"/>
      <c r="D48" s="19"/>
      <c r="E48" s="10"/>
      <c r="F48" s="19"/>
      <c r="G48" s="11"/>
    </row>
    <row r="49" spans="1:7">
      <c r="A49" s="19"/>
      <c r="B49" s="11"/>
      <c r="C49" s="10"/>
      <c r="D49" s="19"/>
      <c r="E49" s="10"/>
      <c r="F49" s="19"/>
      <c r="G49" s="11"/>
    </row>
    <row r="50" spans="1:7">
      <c r="A50" s="19" t="s">
        <v>16</v>
      </c>
      <c r="B50" s="14"/>
      <c r="C50" s="13">
        <v>0</v>
      </c>
      <c r="D50" s="20">
        <f>SUM(B50+C50)</f>
        <v>0</v>
      </c>
      <c r="E50" s="13">
        <v>0</v>
      </c>
      <c r="F50" s="20">
        <f>SUM(D50-E50)</f>
        <v>0</v>
      </c>
      <c r="G50" s="14"/>
    </row>
    <row r="51" spans="1:7">
      <c r="A51" s="19" t="s">
        <v>17</v>
      </c>
      <c r="B51" s="14"/>
      <c r="C51" s="13">
        <v>0</v>
      </c>
      <c r="D51" s="20">
        <f t="shared" ref="D51:D52" si="6">SUM(B51+C51)</f>
        <v>0</v>
      </c>
      <c r="E51" s="13">
        <v>0</v>
      </c>
      <c r="F51" s="20">
        <f t="shared" ref="F51:F52" si="7">SUM(D51-E51)</f>
        <v>0</v>
      </c>
      <c r="G51" s="14"/>
    </row>
    <row r="52" spans="1:7" ht="15.75" thickBot="1">
      <c r="A52" s="19" t="s">
        <v>18</v>
      </c>
      <c r="B52" s="14"/>
      <c r="C52" s="13">
        <v>0</v>
      </c>
      <c r="D52" s="20">
        <f t="shared" si="6"/>
        <v>0</v>
      </c>
      <c r="E52" s="13">
        <v>0</v>
      </c>
      <c r="F52" s="20">
        <f t="shared" si="7"/>
        <v>0</v>
      </c>
      <c r="G52" s="14"/>
    </row>
    <row r="53" spans="1:7" ht="15.75" thickBot="1">
      <c r="A53" s="19" t="s">
        <v>19</v>
      </c>
      <c r="B53" s="4">
        <f>SUM(B50:B52)</f>
        <v>0</v>
      </c>
      <c r="C53" s="3">
        <f t="shared" ref="C53" si="8">SUM(C50:C52)</f>
        <v>0</v>
      </c>
      <c r="D53" s="5">
        <f t="shared" ref="D53" si="9">SUM(D50:D52)</f>
        <v>0</v>
      </c>
      <c r="E53" s="3">
        <f t="shared" ref="E53" si="10">SUM(E50:E52)</f>
        <v>0</v>
      </c>
      <c r="F53" s="5">
        <f t="shared" ref="F53" si="11">SUM(F50:F52)</f>
        <v>0</v>
      </c>
      <c r="G53" s="14"/>
    </row>
    <row r="54" spans="1:7" ht="15.75" thickBot="1">
      <c r="A54" s="23" t="s">
        <v>24</v>
      </c>
      <c r="B54" s="5">
        <f>+B26+B34+B53</f>
        <v>0</v>
      </c>
      <c r="C54" s="26">
        <f t="shared" ref="C54:F54" si="12">+C26+C34+C53</f>
        <v>31420000</v>
      </c>
      <c r="D54" s="26">
        <f t="shared" si="12"/>
        <v>31420000</v>
      </c>
      <c r="E54" s="26">
        <f t="shared" si="12"/>
        <v>8485807.6000000015</v>
      </c>
      <c r="F54" s="26">
        <f t="shared" si="12"/>
        <v>22934192.399999999</v>
      </c>
      <c r="G54" s="14"/>
    </row>
    <row r="55" spans="1:7" ht="15.75" thickBot="1">
      <c r="A55" s="24"/>
      <c r="B55" s="17"/>
      <c r="C55" s="16"/>
      <c r="D55" s="21"/>
      <c r="E55" s="16"/>
      <c r="F55" s="21"/>
      <c r="G55" s="17"/>
    </row>
    <row r="56" spans="1:7">
      <c r="B56" s="2"/>
      <c r="C56" s="2"/>
      <c r="D56" s="2"/>
      <c r="E56" s="2"/>
      <c r="F56" s="2"/>
      <c r="G56" s="2"/>
    </row>
    <row r="57" spans="1:7">
      <c r="B57" s="2"/>
      <c r="C57" s="2"/>
      <c r="D57" s="2"/>
      <c r="E57" s="2"/>
      <c r="F57" s="2"/>
      <c r="G57" s="2"/>
    </row>
    <row r="58" spans="1:7">
      <c r="A58" s="1" t="s">
        <v>25</v>
      </c>
      <c r="B58" s="2"/>
      <c r="C58" s="2"/>
      <c r="D58" s="2"/>
      <c r="E58" s="2"/>
      <c r="F58" s="2"/>
      <c r="G58" s="2"/>
    </row>
    <row r="59" spans="1:7">
      <c r="B59" s="2"/>
      <c r="C59" s="2"/>
      <c r="D59" s="2"/>
      <c r="E59" s="2"/>
      <c r="F59" s="2"/>
      <c r="G59" s="2"/>
    </row>
    <row r="60" spans="1:7">
      <c r="B60" s="2"/>
      <c r="C60" s="2"/>
      <c r="D60" s="2"/>
      <c r="E60" s="2"/>
      <c r="F60" s="25" t="s">
        <v>28</v>
      </c>
      <c r="G60" s="25"/>
    </row>
    <row r="61" spans="1:7">
      <c r="A61" s="1" t="s">
        <v>26</v>
      </c>
      <c r="B61" s="2"/>
      <c r="C61" s="2"/>
      <c r="D61" s="2"/>
      <c r="E61" s="2"/>
      <c r="F61" s="25"/>
      <c r="G61" s="25"/>
    </row>
    <row r="62" spans="1:7">
      <c r="A62" s="1" t="s">
        <v>27</v>
      </c>
      <c r="B62" s="2"/>
      <c r="C62" s="2"/>
      <c r="D62" s="2"/>
      <c r="E62" s="2"/>
      <c r="F62" s="25"/>
      <c r="G62" s="25"/>
    </row>
    <row r="63" spans="1:7">
      <c r="E63" s="2"/>
      <c r="F63" s="25" t="s">
        <v>29</v>
      </c>
      <c r="G63" s="25"/>
    </row>
    <row r="64" spans="1:7">
      <c r="F64" s="25" t="s">
        <v>30</v>
      </c>
      <c r="G64" s="25"/>
    </row>
    <row r="65" spans="1:7">
      <c r="F65" s="25" t="s">
        <v>31</v>
      </c>
      <c r="G65" s="1"/>
    </row>
    <row r="66" spans="1:7">
      <c r="F66" s="1"/>
      <c r="G66" s="1"/>
    </row>
    <row r="77" spans="1:7">
      <c r="A77" s="41" t="s">
        <v>0</v>
      </c>
      <c r="B77" s="41"/>
      <c r="C77" s="41"/>
      <c r="D77" s="41"/>
      <c r="E77" s="41"/>
      <c r="F77" s="41"/>
      <c r="G77" s="41"/>
    </row>
    <row r="78" spans="1:7">
      <c r="A78" s="41" t="s">
        <v>32</v>
      </c>
      <c r="B78" s="41"/>
      <c r="C78" s="41"/>
      <c r="D78" s="41"/>
      <c r="E78" s="41"/>
      <c r="F78" s="41"/>
      <c r="G78" s="41"/>
    </row>
    <row r="79" spans="1:7">
      <c r="A79" s="42" t="s">
        <v>13</v>
      </c>
      <c r="B79" s="42"/>
      <c r="C79" s="42"/>
      <c r="D79" s="42"/>
      <c r="E79" s="42"/>
      <c r="F79" s="42"/>
      <c r="G79" s="42"/>
    </row>
    <row r="81" spans="1:7">
      <c r="A81" s="1" t="s">
        <v>2</v>
      </c>
    </row>
    <row r="82" spans="1:7">
      <c r="A82" s="1" t="s">
        <v>3</v>
      </c>
    </row>
    <row r="83" spans="1:7">
      <c r="A83" s="1" t="s">
        <v>4</v>
      </c>
    </row>
    <row r="85" spans="1:7" ht="15.75" thickBot="1"/>
    <row r="86" spans="1:7" ht="15.75" thickBot="1">
      <c r="A86" s="27" t="s">
        <v>12</v>
      </c>
      <c r="B86" s="30" t="s">
        <v>5</v>
      </c>
      <c r="C86" s="31"/>
      <c r="D86" s="32"/>
      <c r="E86" s="33" t="s">
        <v>9</v>
      </c>
      <c r="F86" s="36" t="s">
        <v>10</v>
      </c>
      <c r="G86" s="33" t="s">
        <v>11</v>
      </c>
    </row>
    <row r="87" spans="1:7">
      <c r="A87" s="28"/>
      <c r="B87" s="33" t="s">
        <v>7</v>
      </c>
      <c r="C87" s="27" t="s">
        <v>6</v>
      </c>
      <c r="D87" s="33" t="s">
        <v>8</v>
      </c>
      <c r="E87" s="34"/>
      <c r="F87" s="37"/>
      <c r="G87" s="39"/>
    </row>
    <row r="88" spans="1:7">
      <c r="A88" s="28"/>
      <c r="B88" s="39"/>
      <c r="C88" s="28"/>
      <c r="D88" s="39"/>
      <c r="E88" s="34"/>
      <c r="F88" s="37"/>
      <c r="G88" s="39"/>
    </row>
    <row r="89" spans="1:7">
      <c r="A89" s="28"/>
      <c r="B89" s="39"/>
      <c r="C89" s="28"/>
      <c r="D89" s="39"/>
      <c r="E89" s="34"/>
      <c r="F89" s="37"/>
      <c r="G89" s="39"/>
    </row>
    <row r="90" spans="1:7" ht="15.75" thickBot="1">
      <c r="A90" s="29"/>
      <c r="B90" s="40"/>
      <c r="C90" s="29"/>
      <c r="D90" s="40"/>
      <c r="E90" s="35"/>
      <c r="F90" s="38"/>
      <c r="G90" s="40"/>
    </row>
    <row r="91" spans="1:7">
      <c r="A91" s="6"/>
      <c r="B91" s="18"/>
      <c r="C91" s="7"/>
      <c r="D91" s="18"/>
      <c r="E91" s="7"/>
      <c r="F91" s="18"/>
      <c r="G91" s="8"/>
    </row>
    <row r="92" spans="1:7">
      <c r="A92" s="9" t="s">
        <v>14</v>
      </c>
      <c r="B92" s="19"/>
      <c r="C92" s="10"/>
      <c r="D92" s="19"/>
      <c r="E92" s="10"/>
      <c r="F92" s="19"/>
      <c r="G92" s="11"/>
    </row>
    <row r="93" spans="1:7">
      <c r="A93" s="9"/>
      <c r="B93" s="19"/>
      <c r="C93" s="10"/>
      <c r="D93" s="19"/>
      <c r="E93" s="10"/>
      <c r="F93" s="19"/>
      <c r="G93" s="11"/>
    </row>
    <row r="94" spans="1:7">
      <c r="A94" s="12" t="s">
        <v>15</v>
      </c>
      <c r="B94" s="19"/>
      <c r="C94" s="10"/>
      <c r="D94" s="19"/>
      <c r="E94" s="10"/>
      <c r="F94" s="19"/>
      <c r="G94" s="11"/>
    </row>
    <row r="95" spans="1:7">
      <c r="A95" s="9"/>
      <c r="B95" s="19"/>
      <c r="C95" s="10"/>
      <c r="D95" s="19"/>
      <c r="E95" s="10"/>
      <c r="F95" s="19"/>
      <c r="G95" s="11"/>
    </row>
    <row r="96" spans="1:7">
      <c r="A96" s="12" t="s">
        <v>21</v>
      </c>
      <c r="B96" s="19"/>
      <c r="C96" s="10"/>
      <c r="D96" s="19"/>
      <c r="E96" s="10"/>
      <c r="F96" s="19"/>
      <c r="G96" s="11"/>
    </row>
    <row r="97" spans="1:7">
      <c r="A97" s="9"/>
      <c r="B97" s="19"/>
      <c r="C97" s="10"/>
      <c r="D97" s="19"/>
      <c r="E97" s="10"/>
      <c r="F97" s="19"/>
      <c r="G97" s="11"/>
    </row>
    <row r="98" spans="1:7">
      <c r="A98" s="9" t="s">
        <v>16</v>
      </c>
      <c r="B98" s="20">
        <f>+F23</f>
        <v>7487053.7300000004</v>
      </c>
      <c r="C98" s="13">
        <f>+'[1]data-SARO'!$D$13+'[1]data-SARO'!$D$14</f>
        <v>998000</v>
      </c>
      <c r="D98" s="20">
        <f>SUM(B98+C98)</f>
        <v>8485053.7300000004</v>
      </c>
      <c r="E98" s="13">
        <f>+'[2]PS APRIL. 2012 (4)'!$D$38+'[2]PS  MAY 2012 (5)'!$D$37+'[2]PS JUNE 2012 (6)'!$D$44</f>
        <v>3290839.04</v>
      </c>
      <c r="F98" s="20">
        <f>SUM(D98-E98)</f>
        <v>5194214.6900000004</v>
      </c>
      <c r="G98" s="14"/>
    </row>
    <row r="99" spans="1:7">
      <c r="A99" s="9" t="s">
        <v>17</v>
      </c>
      <c r="B99" s="20">
        <f>+F24</f>
        <v>3801391.66</v>
      </c>
      <c r="C99" s="13">
        <f>+'[1]data-SARO'!$F$13+'[1]data-SARO'!$F$14</f>
        <v>0</v>
      </c>
      <c r="D99" s="20">
        <f t="shared" ref="D99:D100" si="13">SUM(B99+C99)</f>
        <v>3801391.66</v>
      </c>
      <c r="E99" s="13">
        <f>+'[2]MOOE APRIL. 2012 (4)'!$D$127+'[2]MOOE MAY 2012 (5)'!$D$127+'[2]MOOE JUNE 2012 (6)'!$D$125</f>
        <v>1298779.3999999997</v>
      </c>
      <c r="F99" s="20">
        <f t="shared" ref="F99:F100" si="14">SUM(D99-E99)</f>
        <v>2502612.2600000007</v>
      </c>
      <c r="G99" s="14"/>
    </row>
    <row r="100" spans="1:7" ht="15.75" thickBot="1">
      <c r="A100" s="9" t="s">
        <v>18</v>
      </c>
      <c r="B100" s="20">
        <f>+F25</f>
        <v>300000</v>
      </c>
      <c r="C100" s="13">
        <f>+'[1]data-SARO'!$H$13+'[1]data-SARO'!$H$14</f>
        <v>0</v>
      </c>
      <c r="D100" s="20">
        <f t="shared" si="13"/>
        <v>300000</v>
      </c>
      <c r="E100" s="13">
        <f>+'[2]CO MAY 2012'!$D$25</f>
        <v>24200</v>
      </c>
      <c r="F100" s="20">
        <f t="shared" si="14"/>
        <v>275800</v>
      </c>
      <c r="G100" s="14"/>
    </row>
    <row r="101" spans="1:7" ht="15.75" thickBot="1">
      <c r="A101" s="9" t="s">
        <v>19</v>
      </c>
      <c r="B101" s="5">
        <f>SUM(B98:B100)</f>
        <v>11588445.390000001</v>
      </c>
      <c r="C101" s="3">
        <f>SUM(C98:C100)</f>
        <v>998000</v>
      </c>
      <c r="D101" s="5">
        <f>SUM(D98:D100)</f>
        <v>12586445.390000001</v>
      </c>
      <c r="E101" s="3">
        <f>SUM(E98:E100)</f>
        <v>4613818.4399999995</v>
      </c>
      <c r="F101" s="5">
        <f>SUM(F98:F100)</f>
        <v>7972626.9500000011</v>
      </c>
      <c r="G101" s="14"/>
    </row>
    <row r="102" spans="1:7">
      <c r="A102" s="9"/>
      <c r="B102" s="20"/>
      <c r="C102" s="13"/>
      <c r="D102" s="20"/>
      <c r="E102" s="13"/>
      <c r="F102" s="20"/>
      <c r="G102" s="14"/>
    </row>
    <row r="103" spans="1:7">
      <c r="A103" s="9"/>
      <c r="B103" s="20"/>
      <c r="C103" s="13"/>
      <c r="D103" s="20"/>
      <c r="E103" s="13"/>
      <c r="F103" s="20"/>
      <c r="G103" s="14"/>
    </row>
    <row r="104" spans="1:7">
      <c r="A104" s="12" t="s">
        <v>20</v>
      </c>
      <c r="B104" s="20"/>
      <c r="C104" s="13"/>
      <c r="D104" s="20"/>
      <c r="E104" s="13"/>
      <c r="F104" s="20"/>
      <c r="G104" s="14"/>
    </row>
    <row r="105" spans="1:7">
      <c r="A105" s="9"/>
      <c r="B105" s="20"/>
      <c r="C105" s="13"/>
      <c r="D105" s="20"/>
      <c r="E105" s="13"/>
      <c r="F105" s="20"/>
      <c r="G105" s="14"/>
    </row>
    <row r="106" spans="1:7">
      <c r="A106" s="9" t="s">
        <v>16</v>
      </c>
      <c r="B106" s="20">
        <f>+F31</f>
        <v>5761994.8799999999</v>
      </c>
      <c r="C106" s="13">
        <f>+'[1]data-SARO'!$E$13+'[1]data-SARO'!$E$14</f>
        <v>907000</v>
      </c>
      <c r="D106" s="20">
        <f>SUM(B106+C106)</f>
        <v>6668994.8799999999</v>
      </c>
      <c r="E106" s="13">
        <f>+'[2]PS APRIL. 2012 (4)'!$E$38+'[2]PS  MAY 2012 (5)'!$E$37+'[2]PS JUNE 2012 (6)'!$E$44</f>
        <v>3052488.6500000004</v>
      </c>
      <c r="F106" s="20">
        <f>SUM(D106-E106)</f>
        <v>3616506.2299999995</v>
      </c>
      <c r="G106" s="14"/>
    </row>
    <row r="107" spans="1:7">
      <c r="A107" s="9" t="s">
        <v>17</v>
      </c>
      <c r="B107" s="20">
        <f>+F32</f>
        <v>4218752.13</v>
      </c>
      <c r="C107" s="13">
        <f>+'[1]data-SARO'!$G$13+'[1]data-SARO'!$G$14</f>
        <v>0</v>
      </c>
      <c r="D107" s="20">
        <f t="shared" ref="D107:D108" si="15">SUM(B107+C107)</f>
        <v>4218752.13</v>
      </c>
      <c r="E107" s="13">
        <f>+'[2]MOOE APRIL. 2012 (4)'!$E$127+'[2]MOOE MAY 2012 (5)'!$E$127+'[2]MOOE JUNE 2012 (6)'!$E$125</f>
        <v>733510.38</v>
      </c>
      <c r="F107" s="20">
        <f t="shared" ref="F107:F108" si="16">SUM(D107-E107)</f>
        <v>3485241.75</v>
      </c>
      <c r="G107" s="14"/>
    </row>
    <row r="108" spans="1:7" ht="15.75" thickBot="1">
      <c r="A108" s="9" t="s">
        <v>18</v>
      </c>
      <c r="B108" s="20">
        <f>+F33</f>
        <v>1365000</v>
      </c>
      <c r="C108" s="13">
        <f>+'[1]data-SARO'!$I$13+'[1]data-SARO'!$I$14</f>
        <v>0</v>
      </c>
      <c r="D108" s="20">
        <f t="shared" si="15"/>
        <v>1365000</v>
      </c>
      <c r="E108" s="13">
        <f>+'[2]CO APRIL. 2012 '!$D$124+'[2]CO MAY 2012'!$F$25+'[2]CO JUNE 2012  (2)'!$F$28</f>
        <v>760355</v>
      </c>
      <c r="F108" s="20">
        <f t="shared" si="16"/>
        <v>604645</v>
      </c>
      <c r="G108" s="14"/>
    </row>
    <row r="109" spans="1:7" ht="15.75" thickBot="1">
      <c r="A109" s="9" t="s">
        <v>19</v>
      </c>
      <c r="B109" s="5">
        <f>SUM(B106:B108)</f>
        <v>11345747.01</v>
      </c>
      <c r="C109" s="5">
        <f>SUM(C106:C108)</f>
        <v>907000</v>
      </c>
      <c r="D109" s="5">
        <f>SUM(D106:D108)</f>
        <v>12252747.01</v>
      </c>
      <c r="E109" s="5">
        <f>SUM(E106:E108)</f>
        <v>4546354.03</v>
      </c>
      <c r="F109" s="5">
        <f>SUM(F106:F108)</f>
        <v>7706392.9799999995</v>
      </c>
      <c r="G109" s="14"/>
    </row>
    <row r="110" spans="1:7" ht="15.75" thickBot="1">
      <c r="A110" s="15"/>
      <c r="B110" s="21"/>
      <c r="C110" s="16"/>
      <c r="D110" s="21"/>
      <c r="E110" s="16"/>
      <c r="F110" s="21"/>
      <c r="G110" s="17"/>
    </row>
    <row r="111" spans="1:7">
      <c r="B111" s="2"/>
      <c r="C111" s="2"/>
      <c r="D111" s="2"/>
      <c r="E111" s="2"/>
      <c r="F111" s="2"/>
      <c r="G111" s="2"/>
    </row>
    <row r="112" spans="1:7">
      <c r="B112" s="2"/>
      <c r="C112" s="2"/>
      <c r="D112" s="2"/>
      <c r="E112" s="2"/>
      <c r="F112" s="2"/>
      <c r="G112" s="2"/>
    </row>
    <row r="113" spans="1:7">
      <c r="B113" s="2"/>
      <c r="C113" s="2"/>
      <c r="D113" s="2"/>
      <c r="E113" s="2"/>
      <c r="F113" s="2"/>
      <c r="G113" s="2"/>
    </row>
    <row r="114" spans="1:7" ht="15.75" thickBot="1">
      <c r="B114" s="2"/>
      <c r="C114" s="2"/>
      <c r="D114" s="2"/>
      <c r="E114" s="2"/>
      <c r="F114" s="2"/>
      <c r="G114" s="2"/>
    </row>
    <row r="115" spans="1:7" ht="15.75" thickBot="1">
      <c r="A115" s="27" t="s">
        <v>12</v>
      </c>
      <c r="B115" s="30" t="s">
        <v>5</v>
      </c>
      <c r="C115" s="31"/>
      <c r="D115" s="32"/>
      <c r="E115" s="33" t="s">
        <v>9</v>
      </c>
      <c r="F115" s="36" t="s">
        <v>10</v>
      </c>
      <c r="G115" s="33" t="s">
        <v>11</v>
      </c>
    </row>
    <row r="116" spans="1:7">
      <c r="A116" s="28"/>
      <c r="B116" s="33" t="s">
        <v>7</v>
      </c>
      <c r="C116" s="27" t="s">
        <v>6</v>
      </c>
      <c r="D116" s="33" t="s">
        <v>8</v>
      </c>
      <c r="E116" s="34"/>
      <c r="F116" s="37"/>
      <c r="G116" s="39"/>
    </row>
    <row r="117" spans="1:7">
      <c r="A117" s="28"/>
      <c r="B117" s="39"/>
      <c r="C117" s="28"/>
      <c r="D117" s="39"/>
      <c r="E117" s="34"/>
      <c r="F117" s="37"/>
      <c r="G117" s="39"/>
    </row>
    <row r="118" spans="1:7">
      <c r="A118" s="28"/>
      <c r="B118" s="39"/>
      <c r="C118" s="28"/>
      <c r="D118" s="39"/>
      <c r="E118" s="34"/>
      <c r="F118" s="37"/>
      <c r="G118" s="39"/>
    </row>
    <row r="119" spans="1:7" ht="15.75" thickBot="1">
      <c r="A119" s="29"/>
      <c r="B119" s="40"/>
      <c r="C119" s="29"/>
      <c r="D119" s="40"/>
      <c r="E119" s="35"/>
      <c r="F119" s="38"/>
      <c r="G119" s="40"/>
    </row>
    <row r="120" spans="1:7">
      <c r="A120" s="18"/>
      <c r="B120" s="8"/>
      <c r="C120" s="7"/>
      <c r="D120" s="18"/>
      <c r="E120" s="7"/>
      <c r="F120" s="18"/>
      <c r="G120" s="8"/>
    </row>
    <row r="121" spans="1:7">
      <c r="A121" s="19" t="s">
        <v>22</v>
      </c>
      <c r="B121" s="11"/>
      <c r="C121" s="10"/>
      <c r="D121" s="19"/>
      <c r="E121" s="10"/>
      <c r="F121" s="19"/>
      <c r="G121" s="11"/>
    </row>
    <row r="122" spans="1:7">
      <c r="A122" s="19"/>
      <c r="B122" s="11"/>
      <c r="C122" s="10"/>
      <c r="D122" s="19"/>
      <c r="E122" s="10"/>
      <c r="F122" s="19"/>
      <c r="G122" s="11"/>
    </row>
    <row r="123" spans="1:7">
      <c r="A123" s="22" t="s">
        <v>23</v>
      </c>
      <c r="B123" s="11"/>
      <c r="C123" s="10"/>
      <c r="D123" s="19"/>
      <c r="E123" s="10"/>
      <c r="F123" s="19"/>
      <c r="G123" s="11"/>
    </row>
    <row r="124" spans="1:7">
      <c r="A124" s="19"/>
      <c r="B124" s="11"/>
      <c r="C124" s="10"/>
      <c r="D124" s="19"/>
      <c r="E124" s="10"/>
      <c r="F124" s="19"/>
      <c r="G124" s="11"/>
    </row>
    <row r="125" spans="1:7">
      <c r="A125" s="19" t="s">
        <v>16</v>
      </c>
      <c r="B125" s="14"/>
      <c r="C125" s="13">
        <v>0</v>
      </c>
      <c r="D125" s="20">
        <f>SUM(B125+C125)</f>
        <v>0</v>
      </c>
      <c r="E125" s="13">
        <v>0</v>
      </c>
      <c r="F125" s="20">
        <f>SUM(D125-E125)</f>
        <v>0</v>
      </c>
      <c r="G125" s="14"/>
    </row>
    <row r="126" spans="1:7">
      <c r="A126" s="19" t="s">
        <v>17</v>
      </c>
      <c r="B126" s="14">
        <f>+F51</f>
        <v>0</v>
      </c>
      <c r="C126" s="13">
        <v>32279</v>
      </c>
      <c r="D126" s="20">
        <f t="shared" ref="D126:D127" si="17">SUM(B126+C126)</f>
        <v>32279</v>
      </c>
      <c r="E126" s="13">
        <f>+'[2]MOOE MARCH. 2012 (CA)'!$D$13+'[2]Coninuing Appro June'!$F$28</f>
        <v>31856</v>
      </c>
      <c r="F126" s="20">
        <f t="shared" ref="F126:F127" si="18">SUM(D126-E126)</f>
        <v>423</v>
      </c>
      <c r="G126" s="14"/>
    </row>
    <row r="127" spans="1:7" ht="15.75" thickBot="1">
      <c r="A127" s="19" t="s">
        <v>18</v>
      </c>
      <c r="B127" s="14"/>
      <c r="C127" s="13">
        <v>0</v>
      </c>
      <c r="D127" s="20">
        <f t="shared" si="17"/>
        <v>0</v>
      </c>
      <c r="E127" s="13">
        <v>0</v>
      </c>
      <c r="F127" s="20">
        <f t="shared" si="18"/>
        <v>0</v>
      </c>
      <c r="G127" s="14"/>
    </row>
    <row r="128" spans="1:7" ht="15.75" thickBot="1">
      <c r="A128" s="19" t="s">
        <v>19</v>
      </c>
      <c r="B128" s="4">
        <f>SUM(B125:B127)</f>
        <v>0</v>
      </c>
      <c r="C128" s="3">
        <f t="shared" ref="C128:F128" si="19">SUM(C125:C127)</f>
        <v>32279</v>
      </c>
      <c r="D128" s="5">
        <f t="shared" si="19"/>
        <v>32279</v>
      </c>
      <c r="E128" s="3">
        <f t="shared" si="19"/>
        <v>31856</v>
      </c>
      <c r="F128" s="5">
        <f t="shared" si="19"/>
        <v>423</v>
      </c>
      <c r="G128" s="14"/>
    </row>
    <row r="129" spans="1:7" ht="15.75" thickBot="1">
      <c r="A129" s="23" t="s">
        <v>24</v>
      </c>
      <c r="B129" s="5">
        <f>+B101+B109+B128+B128</f>
        <v>22934192.399999999</v>
      </c>
      <c r="C129" s="26">
        <f>SUM(C101+C109+C128)</f>
        <v>1937279</v>
      </c>
      <c r="D129" s="26">
        <f t="shared" ref="D129:F129" si="20">+D101+D109+D128</f>
        <v>24871471.399999999</v>
      </c>
      <c r="E129" s="26">
        <f t="shared" si="20"/>
        <v>9192028.4699999988</v>
      </c>
      <c r="F129" s="26">
        <f t="shared" si="20"/>
        <v>15679442.93</v>
      </c>
      <c r="G129" s="14"/>
    </row>
    <row r="130" spans="1:7" ht="15.75" thickBot="1">
      <c r="A130" s="24"/>
      <c r="B130" s="17"/>
      <c r="C130" s="16"/>
      <c r="D130" s="21"/>
      <c r="E130" s="16"/>
      <c r="F130" s="21"/>
      <c r="G130" s="17"/>
    </row>
    <row r="131" spans="1:7">
      <c r="B131" s="2"/>
      <c r="C131" s="2"/>
      <c r="D131" s="2"/>
      <c r="E131" s="2"/>
      <c r="F131" s="2"/>
      <c r="G131" s="2"/>
    </row>
    <row r="132" spans="1:7">
      <c r="B132" s="2"/>
      <c r="C132" s="2"/>
      <c r="D132" s="2"/>
      <c r="E132" s="2"/>
      <c r="F132" s="2"/>
      <c r="G132" s="2"/>
    </row>
    <row r="133" spans="1:7">
      <c r="A133" s="1" t="s">
        <v>25</v>
      </c>
      <c r="B133" s="2"/>
      <c r="C133" s="2"/>
      <c r="D133" s="2"/>
      <c r="E133" s="2"/>
      <c r="F133" s="2"/>
      <c r="G133" s="2"/>
    </row>
    <row r="134" spans="1:7">
      <c r="B134" s="2"/>
      <c r="C134" s="2"/>
      <c r="D134" s="2"/>
      <c r="E134" s="2"/>
      <c r="F134" s="2"/>
      <c r="G134" s="2"/>
    </row>
    <row r="135" spans="1:7">
      <c r="B135" s="2"/>
      <c r="C135" s="2"/>
      <c r="D135" s="2"/>
      <c r="E135" s="2"/>
      <c r="F135" s="25" t="s">
        <v>28</v>
      </c>
      <c r="G135" s="25"/>
    </row>
    <row r="136" spans="1:7">
      <c r="A136" s="1" t="s">
        <v>26</v>
      </c>
      <c r="B136" s="2"/>
      <c r="C136" s="2"/>
      <c r="D136" s="2"/>
      <c r="E136" s="2"/>
      <c r="F136" s="25"/>
      <c r="G136" s="25"/>
    </row>
    <row r="137" spans="1:7">
      <c r="A137" s="1" t="s">
        <v>27</v>
      </c>
      <c r="B137" s="2"/>
      <c r="C137" s="2"/>
      <c r="D137" s="2"/>
      <c r="E137" s="2"/>
      <c r="F137" s="25"/>
      <c r="G137" s="25"/>
    </row>
    <row r="138" spans="1:7">
      <c r="E138" s="2"/>
      <c r="F138" s="25" t="s">
        <v>33</v>
      </c>
      <c r="G138" s="25"/>
    </row>
    <row r="139" spans="1:7">
      <c r="F139" s="25" t="s">
        <v>34</v>
      </c>
    </row>
    <row r="140" spans="1:7">
      <c r="F140" s="25"/>
    </row>
    <row r="151" spans="1:7">
      <c r="A151" s="41" t="s">
        <v>0</v>
      </c>
      <c r="B151" s="41"/>
      <c r="C151" s="41"/>
      <c r="D151" s="41"/>
      <c r="E151" s="41"/>
      <c r="F151" s="41"/>
      <c r="G151" s="41"/>
    </row>
    <row r="152" spans="1:7">
      <c r="A152" s="41" t="s">
        <v>35</v>
      </c>
      <c r="B152" s="41"/>
      <c r="C152" s="41"/>
      <c r="D152" s="41"/>
      <c r="E152" s="41"/>
      <c r="F152" s="41"/>
      <c r="G152" s="41"/>
    </row>
    <row r="153" spans="1:7">
      <c r="A153" s="42" t="s">
        <v>13</v>
      </c>
      <c r="B153" s="42"/>
      <c r="C153" s="42"/>
      <c r="D153" s="42"/>
      <c r="E153" s="42"/>
      <c r="F153" s="42"/>
      <c r="G153" s="42"/>
    </row>
    <row r="155" spans="1:7">
      <c r="A155" s="1" t="s">
        <v>2</v>
      </c>
    </row>
    <row r="156" spans="1:7">
      <c r="A156" s="1" t="s">
        <v>3</v>
      </c>
    </row>
    <row r="157" spans="1:7">
      <c r="A157" s="1" t="s">
        <v>4</v>
      </c>
    </row>
    <row r="159" spans="1:7" ht="15.75" thickBot="1"/>
    <row r="160" spans="1:7" ht="15.75" thickBot="1">
      <c r="A160" s="27" t="s">
        <v>12</v>
      </c>
      <c r="B160" s="30" t="s">
        <v>5</v>
      </c>
      <c r="C160" s="31"/>
      <c r="D160" s="32"/>
      <c r="E160" s="33" t="s">
        <v>9</v>
      </c>
      <c r="F160" s="36" t="s">
        <v>10</v>
      </c>
      <c r="G160" s="33" t="s">
        <v>11</v>
      </c>
    </row>
    <row r="161" spans="1:7">
      <c r="A161" s="28"/>
      <c r="B161" s="33" t="s">
        <v>7</v>
      </c>
      <c r="C161" s="27" t="s">
        <v>6</v>
      </c>
      <c r="D161" s="33" t="s">
        <v>8</v>
      </c>
      <c r="E161" s="34"/>
      <c r="F161" s="37"/>
      <c r="G161" s="39"/>
    </row>
    <row r="162" spans="1:7">
      <c r="A162" s="28"/>
      <c r="B162" s="39"/>
      <c r="C162" s="28"/>
      <c r="D162" s="39"/>
      <c r="E162" s="34"/>
      <c r="F162" s="37"/>
      <c r="G162" s="39"/>
    </row>
    <row r="163" spans="1:7">
      <c r="A163" s="28"/>
      <c r="B163" s="39"/>
      <c r="C163" s="28"/>
      <c r="D163" s="39"/>
      <c r="E163" s="34"/>
      <c r="F163" s="37"/>
      <c r="G163" s="39"/>
    </row>
    <row r="164" spans="1:7" ht="15.75" thickBot="1">
      <c r="A164" s="29"/>
      <c r="B164" s="40"/>
      <c r="C164" s="29"/>
      <c r="D164" s="40"/>
      <c r="E164" s="35"/>
      <c r="F164" s="38"/>
      <c r="G164" s="40"/>
    </row>
    <row r="165" spans="1:7">
      <c r="A165" s="6"/>
      <c r="B165" s="18"/>
      <c r="C165" s="7"/>
      <c r="D165" s="18"/>
      <c r="E165" s="7"/>
      <c r="F165" s="18"/>
      <c r="G165" s="8"/>
    </row>
    <row r="166" spans="1:7">
      <c r="A166" s="9" t="s">
        <v>14</v>
      </c>
      <c r="B166" s="19"/>
      <c r="C166" s="10"/>
      <c r="D166" s="19"/>
      <c r="E166" s="10"/>
      <c r="F166" s="19"/>
      <c r="G166" s="11"/>
    </row>
    <row r="167" spans="1:7">
      <c r="A167" s="9"/>
      <c r="B167" s="19"/>
      <c r="C167" s="10"/>
      <c r="D167" s="19"/>
      <c r="E167" s="10"/>
      <c r="F167" s="19"/>
      <c r="G167" s="11"/>
    </row>
    <row r="168" spans="1:7">
      <c r="A168" s="12" t="s">
        <v>15</v>
      </c>
      <c r="B168" s="19"/>
      <c r="C168" s="10"/>
      <c r="D168" s="19"/>
      <c r="E168" s="10"/>
      <c r="F168" s="19"/>
      <c r="G168" s="11"/>
    </row>
    <row r="169" spans="1:7">
      <c r="A169" s="9"/>
      <c r="B169" s="19"/>
      <c r="C169" s="10"/>
      <c r="D169" s="19"/>
      <c r="E169" s="10"/>
      <c r="F169" s="19"/>
      <c r="G169" s="11"/>
    </row>
    <row r="170" spans="1:7">
      <c r="A170" s="12" t="s">
        <v>21</v>
      </c>
      <c r="B170" s="19"/>
      <c r="C170" s="10"/>
      <c r="D170" s="19"/>
      <c r="E170" s="10"/>
      <c r="F170" s="19"/>
      <c r="G170" s="11"/>
    </row>
    <row r="171" spans="1:7">
      <c r="A171" s="9"/>
      <c r="B171" s="19"/>
      <c r="C171" s="10"/>
      <c r="D171" s="19"/>
      <c r="E171" s="10"/>
      <c r="F171" s="19"/>
      <c r="G171" s="11"/>
    </row>
    <row r="172" spans="1:7">
      <c r="A172" s="9" t="s">
        <v>16</v>
      </c>
      <c r="B172" s="20">
        <f>+F98</f>
        <v>5194214.6900000004</v>
      </c>
      <c r="C172" s="13">
        <v>0</v>
      </c>
      <c r="D172" s="20">
        <f>SUM(B172+C172)</f>
        <v>5194214.6900000004</v>
      </c>
      <c r="E172" s="13">
        <f>+'[2]SAOB DBM JULY 2012 (7)'!$C$17+'[2]SAOB DBM AUGUST 2012 (8)'!$C$17+'[2]SAOB DBM SEPTEMBER 2012 (9)'!$C$17</f>
        <v>3125230.45</v>
      </c>
      <c r="F172" s="20">
        <f>SUM(D172-E172)</f>
        <v>2068984.2400000002</v>
      </c>
      <c r="G172" s="14"/>
    </row>
    <row r="173" spans="1:7">
      <c r="A173" s="9" t="s">
        <v>17</v>
      </c>
      <c r="B173" s="20">
        <f>+F99</f>
        <v>2502612.2600000007</v>
      </c>
      <c r="C173" s="13">
        <f>+'[1]data-SARO'!$F$13+'[1]data-SARO'!$F$14</f>
        <v>0</v>
      </c>
      <c r="D173" s="20">
        <f t="shared" ref="D173:D174" si="21">SUM(B173+C173)</f>
        <v>2502612.2600000007</v>
      </c>
      <c r="E173" s="13">
        <f>+'[2]SAOB DBM JULY 2012 (7)'!$C$40+'[2]SAOB DBM AUGUST 2012 (8)'!$C$39+'[2]SAOB DBM SEPTEMBER 2012 (9)'!$C$41</f>
        <v>1305762.51</v>
      </c>
      <c r="F173" s="20">
        <f t="shared" ref="F173:F174" si="22">SUM(D173-E173)</f>
        <v>1196849.7500000007</v>
      </c>
      <c r="G173" s="14"/>
    </row>
    <row r="174" spans="1:7" ht="15.75" thickBot="1">
      <c r="A174" s="9" t="s">
        <v>18</v>
      </c>
      <c r="B174" s="20">
        <f>+F100</f>
        <v>275800</v>
      </c>
      <c r="C174" s="13">
        <f>+'[1]data-SARO'!$H$13+'[1]data-SARO'!$H$14</f>
        <v>0</v>
      </c>
      <c r="D174" s="20">
        <f t="shared" si="21"/>
        <v>275800</v>
      </c>
      <c r="E174" s="13">
        <f>+'[2]SAOB DBM AUGUST 2012 (8)'!$C$59+'[2]SAOB DBM SEPTEMBER 2012 (9)'!$C$60</f>
        <v>147194</v>
      </c>
      <c r="F174" s="20">
        <f t="shared" si="22"/>
        <v>128606</v>
      </c>
      <c r="G174" s="14"/>
    </row>
    <row r="175" spans="1:7" ht="15.75" thickBot="1">
      <c r="A175" s="9" t="s">
        <v>19</v>
      </c>
      <c r="B175" s="5">
        <f>SUM(B172:B174)</f>
        <v>7972626.9500000011</v>
      </c>
      <c r="C175" s="3">
        <f>SUM(C172:C174)</f>
        <v>0</v>
      </c>
      <c r="D175" s="5">
        <f>SUM(D172:D174)</f>
        <v>7972626.9500000011</v>
      </c>
      <c r="E175" s="3">
        <f>SUM(E172:E174)</f>
        <v>4578186.96</v>
      </c>
      <c r="F175" s="5">
        <f>SUM(F172:F174)</f>
        <v>3394439.9900000012</v>
      </c>
      <c r="G175" s="14"/>
    </row>
    <row r="176" spans="1:7">
      <c r="A176" s="9"/>
      <c r="B176" s="20"/>
      <c r="C176" s="13"/>
      <c r="D176" s="20"/>
      <c r="E176" s="13"/>
      <c r="F176" s="20"/>
      <c r="G176" s="14"/>
    </row>
    <row r="177" spans="1:7">
      <c r="A177" s="9"/>
      <c r="B177" s="20"/>
      <c r="C177" s="13"/>
      <c r="D177" s="20"/>
      <c r="E177" s="13"/>
      <c r="F177" s="20"/>
      <c r="G177" s="14"/>
    </row>
    <row r="178" spans="1:7">
      <c r="A178" s="12" t="s">
        <v>20</v>
      </c>
      <c r="B178" s="20"/>
      <c r="C178" s="13"/>
      <c r="D178" s="20"/>
      <c r="E178" s="13"/>
      <c r="F178" s="20"/>
      <c r="G178" s="14"/>
    </row>
    <row r="179" spans="1:7">
      <c r="A179" s="9"/>
      <c r="B179" s="20"/>
      <c r="C179" s="13"/>
      <c r="D179" s="20"/>
      <c r="E179" s="13"/>
      <c r="F179" s="20"/>
      <c r="G179" s="14"/>
    </row>
    <row r="180" spans="1:7">
      <c r="A180" s="9" t="s">
        <v>16</v>
      </c>
      <c r="B180" s="20">
        <f>+F106</f>
        <v>3616506.2299999995</v>
      </c>
      <c r="C180" s="13">
        <v>0</v>
      </c>
      <c r="D180" s="20">
        <f>SUM(B180+C180)</f>
        <v>3616506.2299999995</v>
      </c>
      <c r="E180" s="13">
        <f>+'[2]SAOB DBM JULY 2012 (7)'!$C$64+'[2]SAOB DBM AUGUST 2012 (8)'!$C$63+'[2]SAOB DBM SEPTEMBER 2012 (9)'!$C$64</f>
        <v>2797662.55</v>
      </c>
      <c r="F180" s="20">
        <f>SUM(D180-E180)</f>
        <v>818843.6799999997</v>
      </c>
      <c r="G180" s="14"/>
    </row>
    <row r="181" spans="1:7">
      <c r="A181" s="9" t="s">
        <v>17</v>
      </c>
      <c r="B181" s="20">
        <f>+F107</f>
        <v>3485241.75</v>
      </c>
      <c r="C181" s="13">
        <f>+'[1]data-SARO'!$G$13+'[1]data-SARO'!$G$14</f>
        <v>0</v>
      </c>
      <c r="D181" s="20">
        <f t="shared" ref="D181:D182" si="23">SUM(B181+C181)</f>
        <v>3485241.75</v>
      </c>
      <c r="E181" s="13">
        <f>+'[2]SAOB DBM JULY 2012 (7)'!$C$90+'[2]SAOB DBM AUGUST 2012 (8)'!$C$90+'[2]SAOB DBM SEPTEMBER 2012 (9)'!$C$90</f>
        <v>1320490.6299999999</v>
      </c>
      <c r="F181" s="20">
        <f t="shared" ref="F181:F182" si="24">SUM(D181-E181)</f>
        <v>2164751.12</v>
      </c>
      <c r="G181" s="14"/>
    </row>
    <row r="182" spans="1:7" ht="15.75" thickBot="1">
      <c r="A182" s="9" t="s">
        <v>18</v>
      </c>
      <c r="B182" s="20">
        <f>+F108</f>
        <v>604645</v>
      </c>
      <c r="C182" s="13">
        <f>+'[1]data-SARO'!$I$13+'[1]data-SARO'!$I$14</f>
        <v>0</v>
      </c>
      <c r="D182" s="20">
        <f t="shared" si="23"/>
        <v>604645</v>
      </c>
      <c r="E182" s="13">
        <f>+'[2]SAOB DBM JULY 2012 (7)'!$C$124+'[2]SAOB DBM AUGUST 2012 (8)'!$C$125+'[2]SAOB DBM SEPTEMBER 2012 (9)'!$C$128</f>
        <v>186415</v>
      </c>
      <c r="F182" s="20">
        <f t="shared" si="24"/>
        <v>418230</v>
      </c>
      <c r="G182" s="14"/>
    </row>
    <row r="183" spans="1:7" ht="15.75" thickBot="1">
      <c r="A183" s="9" t="s">
        <v>19</v>
      </c>
      <c r="B183" s="5">
        <f>SUM(B180:B182)</f>
        <v>7706392.9799999995</v>
      </c>
      <c r="C183" s="5">
        <f>SUM(C180:C182)</f>
        <v>0</v>
      </c>
      <c r="D183" s="5">
        <f>SUM(D180:D182)</f>
        <v>7706392.9799999995</v>
      </c>
      <c r="E183" s="5">
        <f>SUM(E180:E182)</f>
        <v>4304568.18</v>
      </c>
      <c r="F183" s="5">
        <f>SUM(F180:F182)</f>
        <v>3401824.8</v>
      </c>
      <c r="G183" s="14"/>
    </row>
    <row r="184" spans="1:7" ht="15.75" thickBot="1">
      <c r="A184" s="15"/>
      <c r="B184" s="21"/>
      <c r="C184" s="16"/>
      <c r="D184" s="21"/>
      <c r="E184" s="16"/>
      <c r="F184" s="21"/>
      <c r="G184" s="17"/>
    </row>
    <row r="185" spans="1:7">
      <c r="B185" s="2"/>
      <c r="C185" s="2"/>
      <c r="D185" s="2"/>
      <c r="E185" s="2"/>
      <c r="F185" s="2"/>
      <c r="G185" s="2"/>
    </row>
    <row r="186" spans="1:7">
      <c r="B186" s="2"/>
      <c r="C186" s="2"/>
      <c r="D186" s="2"/>
      <c r="E186" s="2"/>
      <c r="F186" s="2"/>
      <c r="G186" s="2"/>
    </row>
    <row r="187" spans="1:7">
      <c r="B187" s="2"/>
      <c r="C187" s="2"/>
      <c r="D187" s="2"/>
      <c r="E187" s="2"/>
      <c r="F187" s="2"/>
      <c r="G187" s="2"/>
    </row>
    <row r="188" spans="1:7" ht="15.75" thickBot="1">
      <c r="B188" s="2"/>
      <c r="C188" s="2"/>
      <c r="D188" s="2"/>
      <c r="E188" s="2"/>
      <c r="F188" s="2"/>
      <c r="G188" s="2"/>
    </row>
    <row r="189" spans="1:7" ht="15.75" thickBot="1">
      <c r="A189" s="27" t="s">
        <v>12</v>
      </c>
      <c r="B189" s="30" t="s">
        <v>5</v>
      </c>
      <c r="C189" s="31"/>
      <c r="D189" s="32"/>
      <c r="E189" s="33" t="s">
        <v>9</v>
      </c>
      <c r="F189" s="36" t="s">
        <v>10</v>
      </c>
      <c r="G189" s="33" t="s">
        <v>11</v>
      </c>
    </row>
    <row r="190" spans="1:7">
      <c r="A190" s="28"/>
      <c r="B190" s="33" t="s">
        <v>7</v>
      </c>
      <c r="C190" s="27" t="s">
        <v>6</v>
      </c>
      <c r="D190" s="33" t="s">
        <v>8</v>
      </c>
      <c r="E190" s="34"/>
      <c r="F190" s="37"/>
      <c r="G190" s="39"/>
    </row>
    <row r="191" spans="1:7">
      <c r="A191" s="28"/>
      <c r="B191" s="39"/>
      <c r="C191" s="28"/>
      <c r="D191" s="39"/>
      <c r="E191" s="34"/>
      <c r="F191" s="37"/>
      <c r="G191" s="39"/>
    </row>
    <row r="192" spans="1:7">
      <c r="A192" s="28"/>
      <c r="B192" s="39"/>
      <c r="C192" s="28"/>
      <c r="D192" s="39"/>
      <c r="E192" s="34"/>
      <c r="F192" s="37"/>
      <c r="G192" s="39"/>
    </row>
    <row r="193" spans="1:7" ht="15.75" thickBot="1">
      <c r="A193" s="29"/>
      <c r="B193" s="40"/>
      <c r="C193" s="29"/>
      <c r="D193" s="40"/>
      <c r="E193" s="35"/>
      <c r="F193" s="38"/>
      <c r="G193" s="40"/>
    </row>
    <row r="194" spans="1:7">
      <c r="A194" s="18"/>
      <c r="B194" s="8"/>
      <c r="C194" s="7"/>
      <c r="D194" s="18"/>
      <c r="E194" s="7"/>
      <c r="F194" s="18"/>
      <c r="G194" s="8"/>
    </row>
    <row r="195" spans="1:7">
      <c r="A195" s="19" t="s">
        <v>22</v>
      </c>
      <c r="B195" s="11"/>
      <c r="C195" s="10"/>
      <c r="D195" s="19"/>
      <c r="E195" s="10"/>
      <c r="F195" s="19"/>
      <c r="G195" s="11"/>
    </row>
    <row r="196" spans="1:7">
      <c r="A196" s="19"/>
      <c r="B196" s="11"/>
      <c r="C196" s="10"/>
      <c r="D196" s="19"/>
      <c r="E196" s="10"/>
      <c r="F196" s="19"/>
      <c r="G196" s="11"/>
    </row>
    <row r="197" spans="1:7">
      <c r="A197" s="22" t="s">
        <v>23</v>
      </c>
      <c r="B197" s="11"/>
      <c r="C197" s="10"/>
      <c r="D197" s="19"/>
      <c r="E197" s="10"/>
      <c r="F197" s="19"/>
      <c r="G197" s="11"/>
    </row>
    <row r="198" spans="1:7">
      <c r="A198" s="19"/>
      <c r="B198" s="11"/>
      <c r="C198" s="10"/>
      <c r="D198" s="19"/>
      <c r="E198" s="10"/>
      <c r="F198" s="19"/>
      <c r="G198" s="11"/>
    </row>
    <row r="199" spans="1:7">
      <c r="A199" s="19" t="s">
        <v>16</v>
      </c>
      <c r="B199" s="14"/>
      <c r="C199" s="13">
        <v>0</v>
      </c>
      <c r="D199" s="20">
        <f>SUM(B199+C199)</f>
        <v>0</v>
      </c>
      <c r="E199" s="13">
        <v>0</v>
      </c>
      <c r="F199" s="20">
        <f>SUM(D199-E199)</f>
        <v>0</v>
      </c>
      <c r="G199" s="14"/>
    </row>
    <row r="200" spans="1:7">
      <c r="A200" s="19" t="s">
        <v>17</v>
      </c>
      <c r="B200" s="14">
        <f>+F126</f>
        <v>423</v>
      </c>
      <c r="C200" s="13">
        <v>0</v>
      </c>
      <c r="D200" s="20">
        <f t="shared" ref="D200:D201" si="25">SUM(B200+C200)</f>
        <v>423</v>
      </c>
      <c r="E200" s="13">
        <v>0</v>
      </c>
      <c r="F200" s="20">
        <f t="shared" ref="F200:F201" si="26">SUM(D200-E200)</f>
        <v>423</v>
      </c>
      <c r="G200" s="14"/>
    </row>
    <row r="201" spans="1:7" ht="15.75" thickBot="1">
      <c r="A201" s="19" t="s">
        <v>18</v>
      </c>
      <c r="B201" s="14"/>
      <c r="C201" s="13">
        <v>0</v>
      </c>
      <c r="D201" s="20">
        <f t="shared" si="25"/>
        <v>0</v>
      </c>
      <c r="E201" s="13">
        <v>0</v>
      </c>
      <c r="F201" s="20">
        <f t="shared" si="26"/>
        <v>0</v>
      </c>
      <c r="G201" s="14"/>
    </row>
    <row r="202" spans="1:7" ht="15.75" thickBot="1">
      <c r="A202" s="19" t="s">
        <v>19</v>
      </c>
      <c r="B202" s="4">
        <f>SUM(B199:B201)</f>
        <v>423</v>
      </c>
      <c r="C202" s="3">
        <f t="shared" ref="C202:F202" si="27">SUM(C199:C201)</f>
        <v>0</v>
      </c>
      <c r="D202" s="5">
        <f t="shared" si="27"/>
        <v>423</v>
      </c>
      <c r="E202" s="3">
        <f t="shared" si="27"/>
        <v>0</v>
      </c>
      <c r="F202" s="5">
        <f t="shared" si="27"/>
        <v>423</v>
      </c>
      <c r="G202" s="14"/>
    </row>
    <row r="203" spans="1:7" ht="15.75" thickBot="1">
      <c r="A203" s="23" t="s">
        <v>24</v>
      </c>
      <c r="B203" s="5">
        <f>+B175+B183+B202+B202</f>
        <v>15679865.93</v>
      </c>
      <c r="C203" s="26">
        <f>SUM(C175+C183+C202)</f>
        <v>0</v>
      </c>
      <c r="D203" s="26">
        <f t="shared" ref="D203:F203" si="28">+D175+D183+D202</f>
        <v>15679442.93</v>
      </c>
      <c r="E203" s="26">
        <f t="shared" si="28"/>
        <v>8882755.1400000006</v>
      </c>
      <c r="F203" s="26">
        <f t="shared" si="28"/>
        <v>6796687.790000001</v>
      </c>
      <c r="G203" s="14"/>
    </row>
    <row r="204" spans="1:7" ht="15.75" thickBot="1">
      <c r="A204" s="24"/>
      <c r="B204" s="17"/>
      <c r="C204" s="16"/>
      <c r="D204" s="21"/>
      <c r="E204" s="16"/>
      <c r="F204" s="21"/>
      <c r="G204" s="17"/>
    </row>
    <row r="205" spans="1:7">
      <c r="B205" s="2"/>
      <c r="C205" s="2"/>
      <c r="D205" s="2"/>
      <c r="E205" s="2"/>
      <c r="F205" s="2"/>
      <c r="G205" s="2"/>
    </row>
    <row r="206" spans="1:7">
      <c r="B206" s="2"/>
      <c r="C206" s="2"/>
      <c r="D206" s="2"/>
      <c r="E206" s="2"/>
      <c r="F206" s="2"/>
      <c r="G206" s="2"/>
    </row>
    <row r="207" spans="1:7">
      <c r="A207" s="1" t="s">
        <v>25</v>
      </c>
      <c r="B207" s="2"/>
      <c r="C207" s="2"/>
      <c r="D207" s="2"/>
      <c r="E207" s="2"/>
      <c r="F207" s="2"/>
      <c r="G207" s="2"/>
    </row>
    <row r="208" spans="1:7">
      <c r="B208" s="2"/>
      <c r="C208" s="2"/>
      <c r="D208" s="2"/>
      <c r="E208" s="2"/>
      <c r="F208" s="2"/>
      <c r="G208" s="2"/>
    </row>
    <row r="209" spans="1:7">
      <c r="B209" s="2"/>
      <c r="C209" s="2"/>
      <c r="D209" s="2"/>
      <c r="E209" s="2"/>
      <c r="F209" s="25" t="s">
        <v>28</v>
      </c>
      <c r="G209" s="25"/>
    </row>
    <row r="210" spans="1:7">
      <c r="A210" s="1" t="s">
        <v>26</v>
      </c>
      <c r="B210" s="2"/>
      <c r="C210" s="2"/>
      <c r="D210" s="2"/>
      <c r="E210" s="2"/>
      <c r="F210" s="25"/>
      <c r="G210" s="25"/>
    </row>
    <row r="211" spans="1:7">
      <c r="A211" s="1" t="s">
        <v>27</v>
      </c>
      <c r="B211" s="2"/>
      <c r="C211" s="2"/>
      <c r="D211" s="2"/>
      <c r="E211" s="2"/>
      <c r="F211" s="25"/>
      <c r="G211" s="25"/>
    </row>
    <row r="212" spans="1:7">
      <c r="E212" s="2"/>
      <c r="F212" s="25" t="s">
        <v>37</v>
      </c>
      <c r="G212" s="25"/>
    </row>
    <row r="213" spans="1:7">
      <c r="F213" s="25" t="s">
        <v>36</v>
      </c>
    </row>
  </sheetData>
  <mergeCells count="57">
    <mergeCell ref="A189:A193"/>
    <mergeCell ref="B189:D189"/>
    <mergeCell ref="E189:E193"/>
    <mergeCell ref="F189:F193"/>
    <mergeCell ref="G189:G193"/>
    <mergeCell ref="B190:B193"/>
    <mergeCell ref="C190:C193"/>
    <mergeCell ref="D190:D193"/>
    <mergeCell ref="A151:G151"/>
    <mergeCell ref="A152:G152"/>
    <mergeCell ref="A153:G153"/>
    <mergeCell ref="A160:A164"/>
    <mergeCell ref="B160:D160"/>
    <mergeCell ref="E160:E164"/>
    <mergeCell ref="F160:F164"/>
    <mergeCell ref="G160:G164"/>
    <mergeCell ref="B161:B164"/>
    <mergeCell ref="C161:C164"/>
    <mergeCell ref="D161:D164"/>
    <mergeCell ref="A40:A44"/>
    <mergeCell ref="B40:D40"/>
    <mergeCell ref="E40:E44"/>
    <mergeCell ref="F40:F44"/>
    <mergeCell ref="G40:G44"/>
    <mergeCell ref="B41:B44"/>
    <mergeCell ref="C41:C44"/>
    <mergeCell ref="D41:D44"/>
    <mergeCell ref="E11:E15"/>
    <mergeCell ref="F11:F15"/>
    <mergeCell ref="G11:G15"/>
    <mergeCell ref="A1:G1"/>
    <mergeCell ref="A2:G2"/>
    <mergeCell ref="A3:G3"/>
    <mergeCell ref="B11:D11"/>
    <mergeCell ref="A11:A15"/>
    <mergeCell ref="B12:B15"/>
    <mergeCell ref="C12:C15"/>
    <mergeCell ref="D12:D15"/>
    <mergeCell ref="A77:G77"/>
    <mergeCell ref="A78:G78"/>
    <mergeCell ref="A79:G79"/>
    <mergeCell ref="A86:A90"/>
    <mergeCell ref="B86:D86"/>
    <mergeCell ref="E86:E90"/>
    <mergeCell ref="F86:F90"/>
    <mergeCell ref="G86:G90"/>
    <mergeCell ref="B87:B90"/>
    <mergeCell ref="C87:C90"/>
    <mergeCell ref="D87:D90"/>
    <mergeCell ref="A115:A119"/>
    <mergeCell ref="B115:D115"/>
    <mergeCell ref="E115:E119"/>
    <mergeCell ref="F115:F119"/>
    <mergeCell ref="G115:G119"/>
    <mergeCell ref="B116:B119"/>
    <mergeCell ref="C116:C119"/>
    <mergeCell ref="D116:D119"/>
  </mergeCells>
  <pageMargins left="0.7" right="0.7" top="0.75" bottom="0.75" header="0.3" footer="0.3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JOJO</dc:creator>
  <cp:lastModifiedBy>JOJO</cp:lastModifiedBy>
  <cp:lastPrinted>2012-10-01T00:08:45Z</cp:lastPrinted>
  <dcterms:created xsi:type="dcterms:W3CDTF">2012-04-23T02:48:11Z</dcterms:created>
  <dcterms:modified xsi:type="dcterms:W3CDTF">2012-12-05T08:22:19Z</dcterms:modified>
</cp:coreProperties>
</file>